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5" i="1"/>
  <c r="E16"/>
  <c r="D16"/>
  <c r="D15"/>
  <c r="C16"/>
  <c r="B16"/>
  <c r="E14"/>
  <c r="D14"/>
  <c r="E13"/>
  <c r="C13"/>
  <c r="C12"/>
  <c r="E12" s="1"/>
  <c r="D12"/>
  <c r="D9"/>
  <c r="D8"/>
  <c r="B8"/>
  <c r="C11"/>
  <c r="C10"/>
  <c r="E10" s="1"/>
  <c r="C9"/>
  <c r="E9" s="1"/>
  <c r="C8"/>
  <c r="B11"/>
  <c r="D11" s="1"/>
  <c r="B10"/>
  <c r="B9"/>
  <c r="E11"/>
  <c r="E8"/>
  <c r="D10"/>
</calcChain>
</file>

<file path=xl/sharedStrings.xml><?xml version="1.0" encoding="utf-8"?>
<sst xmlns="http://schemas.openxmlformats.org/spreadsheetml/2006/main" count="16" uniqueCount="16">
  <si>
    <t>Январь</t>
  </si>
  <si>
    <t>Февраль</t>
  </si>
  <si>
    <t>Март</t>
  </si>
  <si>
    <t>Апрель</t>
  </si>
  <si>
    <t>ВСЕГО:</t>
  </si>
  <si>
    <t xml:space="preserve">Общая сумма договоров </t>
  </si>
  <si>
    <t>Размещено договоров
 всего</t>
  </si>
  <si>
    <t>Размещено договоров у единственного Поставщика
 всего</t>
  </si>
  <si>
    <t xml:space="preserve">Общая сумма договоров,
 заключенных с единственным Поставщиком </t>
  </si>
  <si>
    <t>Размещено договоров сведения о которых составляют гос.тайну
 всего</t>
  </si>
  <si>
    <t>Общая сумма договоров,
 сведения о которых составляют гос.тайну</t>
  </si>
  <si>
    <t>Сведения о количестве и общей стоимости договоров, заключенных АУ "Югорский колледж-интернат олимпийского резерва" в 2012 году</t>
  </si>
  <si>
    <t>Май</t>
  </si>
  <si>
    <t>Июнь</t>
  </si>
  <si>
    <t>Июль</t>
  </si>
  <si>
    <t>Август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</si>
</sst>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6"/>
  <sheetViews>
    <sheetView tabSelected="1" workbookViewId="0">
      <selection activeCell="G20" sqref="G20"/>
    </sheetView>
  </sheetViews>
  <sheetFormatPr defaultRowHeight="15"/>
  <cols>
    <col min="2" max="2" width="22.28515625" customWidth="1"/>
    <col min="3" max="3" width="25.5703125" customWidth="1"/>
    <col min="4" max="4" width="21.28515625" customWidth="1"/>
    <col min="5" max="5" width="25.28515625" customWidth="1"/>
    <col min="6" max="6" width="23.28515625" customWidth="1"/>
    <col min="7" max="7" width="25.42578125" customWidth="1"/>
  </cols>
  <sheetData>
    <row r="3" spans="1:7">
      <c r="A3" t="s">
        <v>11</v>
      </c>
    </row>
    <row r="6" spans="1:7" ht="15.75" thickBot="1"/>
    <row r="7" spans="1:7" ht="75.75" thickBot="1">
      <c r="A7" s="15"/>
      <c r="B7" s="4" t="s">
        <v>6</v>
      </c>
      <c r="C7" s="5" t="s">
        <v>5</v>
      </c>
      <c r="D7" s="6" t="s">
        <v>7</v>
      </c>
      <c r="E7" s="4" t="s">
        <v>8</v>
      </c>
      <c r="F7" s="4" t="s">
        <v>9</v>
      </c>
      <c r="G7" s="7" t="s">
        <v>10</v>
      </c>
    </row>
    <row r="8" spans="1:7">
      <c r="A8" s="16" t="s">
        <v>0</v>
      </c>
      <c r="B8" s="11">
        <f>6+16</f>
        <v>22</v>
      </c>
      <c r="C8" s="11">
        <f>230027.15+368000</f>
        <v>598027.15</v>
      </c>
      <c r="D8" s="11">
        <f>6+16</f>
        <v>22</v>
      </c>
      <c r="E8" s="11">
        <f>C8</f>
        <v>598027.15</v>
      </c>
      <c r="F8" s="11">
        <v>0</v>
      </c>
      <c r="G8" s="12">
        <v>0</v>
      </c>
    </row>
    <row r="9" spans="1:7">
      <c r="A9" s="17" t="s">
        <v>1</v>
      </c>
      <c r="B9" s="1">
        <f>30+81</f>
        <v>111</v>
      </c>
      <c r="C9" s="1">
        <f>2174588.7+2309710</f>
        <v>4484298.7</v>
      </c>
      <c r="D9" s="1">
        <f>30+81</f>
        <v>111</v>
      </c>
      <c r="E9" s="1">
        <f>C9</f>
        <v>4484298.7</v>
      </c>
      <c r="F9" s="1">
        <v>0</v>
      </c>
      <c r="G9" s="2">
        <v>0</v>
      </c>
    </row>
    <row r="10" spans="1:7">
      <c r="A10" s="17" t="s">
        <v>2</v>
      </c>
      <c r="B10" s="1">
        <f>58+98</f>
        <v>156</v>
      </c>
      <c r="C10" s="1">
        <f>2614316.38+2740468</f>
        <v>5354784.38</v>
      </c>
      <c r="D10" s="1">
        <f>B10-2</f>
        <v>154</v>
      </c>
      <c r="E10" s="1">
        <f>C10-1084020-411550</f>
        <v>3859214.38</v>
      </c>
      <c r="F10" s="1">
        <v>0</v>
      </c>
      <c r="G10" s="2">
        <v>0</v>
      </c>
    </row>
    <row r="11" spans="1:7">
      <c r="A11" s="17" t="s">
        <v>3</v>
      </c>
      <c r="B11" s="1">
        <f>49+79</f>
        <v>128</v>
      </c>
      <c r="C11" s="1">
        <f>1462054.01+1782730</f>
        <v>3244784.01</v>
      </c>
      <c r="D11" s="1">
        <f>B11-1</f>
        <v>127</v>
      </c>
      <c r="E11" s="1">
        <f>C11-200128.59</f>
        <v>3044655.42</v>
      </c>
      <c r="F11" s="1">
        <v>0</v>
      </c>
      <c r="G11" s="2">
        <v>0</v>
      </c>
    </row>
    <row r="12" spans="1:7">
      <c r="A12" s="17" t="s">
        <v>12</v>
      </c>
      <c r="B12" s="1">
        <v>47</v>
      </c>
      <c r="C12" s="1">
        <f>2682862.89+9979</f>
        <v>2692841.89</v>
      </c>
      <c r="D12" s="1">
        <f>B12-3</f>
        <v>44</v>
      </c>
      <c r="E12" s="1">
        <f>C12-694800-505200-371090</f>
        <v>1121751.8900000001</v>
      </c>
      <c r="F12" s="1">
        <v>0</v>
      </c>
      <c r="G12" s="2">
        <v>0</v>
      </c>
    </row>
    <row r="13" spans="1:7">
      <c r="A13" s="17" t="s">
        <v>13</v>
      </c>
      <c r="B13" s="1">
        <v>121</v>
      </c>
      <c r="C13" s="1">
        <f>4450023.8+64290</f>
        <v>4514313.8</v>
      </c>
      <c r="D13" s="1">
        <v>121</v>
      </c>
      <c r="E13" s="1">
        <f>4450023.8+64290</f>
        <v>4514313.8</v>
      </c>
      <c r="F13" s="1">
        <v>0</v>
      </c>
      <c r="G13" s="2">
        <v>0</v>
      </c>
    </row>
    <row r="14" spans="1:7">
      <c r="A14" s="17" t="s">
        <v>14</v>
      </c>
      <c r="B14" s="1">
        <v>91</v>
      </c>
      <c r="C14" s="1">
        <v>4844558.1100000003</v>
      </c>
      <c r="D14" s="1">
        <f>B14-5</f>
        <v>86</v>
      </c>
      <c r="E14" s="1">
        <f>C14-191288.32-1061091.65-135800-278280</f>
        <v>3178098.14</v>
      </c>
      <c r="F14" s="1">
        <v>0</v>
      </c>
      <c r="G14" s="2">
        <v>0</v>
      </c>
    </row>
    <row r="15" spans="1:7" ht="15.75" thickBot="1">
      <c r="A15" s="18" t="s">
        <v>15</v>
      </c>
      <c r="B15" s="13">
        <v>88</v>
      </c>
      <c r="C15" s="13">
        <v>17252553.609999999</v>
      </c>
      <c r="D15" s="13">
        <f>B15-15</f>
        <v>73</v>
      </c>
      <c r="E15" s="13">
        <f>C15-999520-2982019-450000-549980-930000-500000-169060-734476-565524-293000-573084-402132-1245283-316594.87-121453.29</f>
        <v>6420427.4499999993</v>
      </c>
      <c r="F15" s="13">
        <v>0</v>
      </c>
      <c r="G15" s="14">
        <v>0</v>
      </c>
    </row>
    <row r="16" spans="1:7" ht="15.75" thickBot="1">
      <c r="A16" s="3" t="s">
        <v>4</v>
      </c>
      <c r="B16" s="8">
        <f>SUM(B8:B15)</f>
        <v>764</v>
      </c>
      <c r="C16" s="9">
        <f>SUM(C8:C15)</f>
        <v>42986161.649999999</v>
      </c>
      <c r="D16" s="9">
        <f>SUM(D8:D15)</f>
        <v>738</v>
      </c>
      <c r="E16" s="9">
        <f>SUM(E8:E14)</f>
        <v>20800359.48</v>
      </c>
      <c r="F16" s="9">
        <v>0</v>
      </c>
      <c r="G16" s="10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9" sqref="B39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vtorushin-mp</dc:creator>
  <cp:lastModifiedBy>perikov-fyu</cp:lastModifiedBy>
  <dcterms:created xsi:type="dcterms:W3CDTF">2012-05-23T08:22:42Z</dcterms:created>
  <dcterms:modified xsi:type="dcterms:W3CDTF">2012-09-11T10:23:56Z</dcterms:modified>
</cp:coreProperties>
</file>